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<sst xmlns="http://schemas.openxmlformats.org/spreadsheetml/2006/main" count="289" uniqueCount="109">
  <si>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</si>
  <si>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</si>
  <si>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</si>
  <si>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</si>
  <si>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</si>
  <si>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</si>
  <si>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</si>
  <si>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</si>
  <si>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</si>
  <si>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</si>
  <si>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</si>
  <si>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</si>
  <si>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</si>
  <si>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</si>
  <si>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</si>
  <si>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</si>
  <si>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</si>
  <si>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</si>
  <si>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</si>
  <si>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</si>
  <si>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</si>
  <si>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</si>
  <si>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</si>
  <si>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</si>
  <si>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</si>
  <si>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</si>
  <si>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</si>
  <si>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</si>
  <si>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</si>
  <si>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</si>
  <si>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</si>
  <si>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</si>
  <si>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</si>
  <si>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</si>
  <si>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</si>
  <si>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</si>
  <si>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</si>
  <si>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</si>
  <si>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</si>
  <si>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</si>
  <si>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</si>
  <si>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</si>
  <si>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</si>
  <si>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</si>
  <si>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</si>
  <si>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</si>
  <si>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</si>
  <si>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</si>
  <si>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</si>
  <si>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</si>
  <si>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</si>
  <si>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</si>
  <si>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</si>
  <si>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</si>
  <si>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</si>
  <si>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</si>
  <si>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</si>
  <si>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</si>
  <si>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</si>
  <si>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</si>
  <si>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</si>
  <si>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</si>
  <si>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</si>
  <si>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</si>
  <si>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</si>
  <si>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</si>
  <si>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</si>
  <si>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</si>
  <si>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</si>
  <si>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</si>
  <si>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</si>
  <si>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</si>
  <si>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</si>
  <si>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</si>
  <si>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</si>
  <si>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</si>
  <si>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</si>
  <si>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</si>
  <si>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</si>
  <si>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</si>
  <si>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</si>
  <si>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</si>
  <si>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</si>
  <si>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</si>
  <si>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</si>
  <si>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</si>
  <si>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</si>
  <si>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</si>
  <si>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</si>
  <si>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</si>
  <si>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</si>
  <si>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</si>
  <si>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</si>
  <si>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</si>
  <si>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</si>
  <si>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</si>
  <si>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</si>
  <si>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</si>
  <si>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</si>
  <si>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01.07.2018р. :</t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</si>
  <si>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</si>
  <si>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</si>
  <si>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</si>
  <si>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</si>
  <si>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план на січень-липень 2018р.</t>
  </si>
  <si>
    <t>станом на 16.07.2018</t>
  </si>
  <si>
    <r>
      <t xml:space="preserve">станом на 16.07.2018р.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</si>
  <si>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16.07.2018р.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</si>
  <si>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16.07.2018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</si>
</sst>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15"/>
      <color indexed="8"/>
      <name val="Times New Roman"/>
      <family val="1"/>
    </font>
    <font>
      <sz val="1.9"/>
      <color indexed="8"/>
      <name val="Times New Roman"/>
      <family val="1"/>
    </font>
    <font>
      <sz val="3.55"/>
      <color indexed="8"/>
      <name val="Times New Roman"/>
      <family val="1"/>
    </font>
    <font>
      <sz val="6.3"/>
      <color indexed="8"/>
      <name val="Times New Roman"/>
      <family val="1"/>
    </font>
    <font>
      <sz val="7.0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2" fillId="0" borderId="44" xfId="0" applyNumberFormat="1" applyFont="1" applyBorder="1" applyAlignment="1">
      <alignment horizontal="center"/>
    </xf>
    <xf numFmtId="185" fontId="2" fillId="0" borderId="45" xfId="0" applyNumberFormat="1" applyFont="1" applyBorder="1" applyAlignment="1">
      <alignment horizontal="center"/>
    </xf>
    <xf numFmtId="185" fontId="0" fillId="32" borderId="0" xfId="0" applyNumberFormat="1" applyFont="1" applyFill="1" applyAlignment="1">
      <alignment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50" xfId="0" applyNumberFormat="1" applyFont="1" applyBorder="1" applyAlignment="1">
      <alignment horizontal="center" vertical="center"/>
    </xf>
    <xf numFmtId="185" fontId="16" fillId="0" borderId="56" xfId="0" applyNumberFormat="1" applyFont="1" applyBorder="1" applyAlignment="1">
      <alignment horizontal="center" vertic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11" fillId="0" borderId="59" xfId="0" applyNumberFormat="1" applyFont="1" applyBorder="1" applyAlignment="1">
      <alignment horizontal="center"/>
    </xf>
    <xf numFmtId="185" fontId="11" fillId="0" borderId="6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50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50" xfId="0" applyFont="1" applyBorder="1" applyAlignment="1">
      <alignment horizontal="center"/>
    </xf>
    <xf numFmtId="185" fontId="2" fillId="0" borderId="44" xfId="0" applyNumberFormat="1" applyFont="1" applyBorder="1" applyAlignment="1">
      <alignment horizontal="center"/>
    </xf>
    <xf numFmtId="185" fontId="2" fillId="0" borderId="45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4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53288969"/>
        <c:axId val="9838674"/>
      </c:lineChart>
      <c:catAx>
        <c:axId val="532889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38674"/>
        <c:crosses val="autoZero"/>
        <c:auto val="0"/>
        <c:lblOffset val="100"/>
        <c:tickLblSkip val="1"/>
        <c:noMultiLvlLbl val="0"/>
      </c:catAx>
      <c:valAx>
        <c:axId val="983867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28896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1439203"/>
        <c:axId val="58735100"/>
      </c:lineChart>
      <c:catAx>
        <c:axId val="214392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735100"/>
        <c:crosses val="autoZero"/>
        <c:auto val="0"/>
        <c:lblOffset val="100"/>
        <c:tickLblSkip val="1"/>
        <c:noMultiLvlLbl val="0"/>
      </c:catAx>
      <c:valAx>
        <c:axId val="5873510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43920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58853853"/>
        <c:axId val="59922630"/>
      </c:lineChart>
      <c:catAx>
        <c:axId val="588538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22630"/>
        <c:crosses val="autoZero"/>
        <c:auto val="0"/>
        <c:lblOffset val="100"/>
        <c:tickLblSkip val="1"/>
        <c:noMultiLvlLbl val="0"/>
      </c:catAx>
      <c:valAx>
        <c:axId val="5992263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85385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2432759"/>
        <c:axId val="21894832"/>
      </c:lineChart>
      <c:catAx>
        <c:axId val="24327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94832"/>
        <c:crosses val="autoZero"/>
        <c:auto val="0"/>
        <c:lblOffset val="100"/>
        <c:tickLblSkip val="1"/>
        <c:noMultiLvlLbl val="0"/>
      </c:catAx>
      <c:valAx>
        <c:axId val="2189483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3275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62835761"/>
        <c:axId val="28650938"/>
      </c:lineChart>
      <c:catAx>
        <c:axId val="628357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50938"/>
        <c:crosses val="autoZero"/>
        <c:auto val="0"/>
        <c:lblOffset val="100"/>
        <c:tickLblSkip val="1"/>
        <c:noMultiLvlLbl val="0"/>
      </c:catAx>
      <c:valAx>
        <c:axId val="2865093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83576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56531851"/>
        <c:axId val="39024612"/>
      </c:lineChart>
      <c:catAx>
        <c:axId val="565318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24612"/>
        <c:crosses val="autoZero"/>
        <c:auto val="0"/>
        <c:lblOffset val="100"/>
        <c:tickLblSkip val="1"/>
        <c:noMultiLvlLbl val="0"/>
      </c:catAx>
      <c:valAx>
        <c:axId val="3902461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53185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15677189"/>
        <c:axId val="6876974"/>
      </c:lineChart>
      <c:catAx>
        <c:axId val="156771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76974"/>
        <c:crosses val="autoZero"/>
        <c:auto val="0"/>
        <c:lblOffset val="100"/>
        <c:tickLblSkip val="1"/>
        <c:noMultiLvlLbl val="0"/>
      </c:catAx>
      <c:valAx>
        <c:axId val="687697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67718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16.07.2018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січень-липень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1892767"/>
        <c:axId val="20163992"/>
      </c:bar3DChart>
      <c:catAx>
        <c:axId val="61892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163992"/>
        <c:crosses val="autoZero"/>
        <c:auto val="1"/>
        <c:lblOffset val="100"/>
        <c:tickLblSkip val="1"/>
        <c:noMultiLvlLbl val="0"/>
      </c:catAx>
      <c:valAx>
        <c:axId val="20163992"/>
        <c:scaling>
          <c:orientation val="minMax"/>
          <c:max val="5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892767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липень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7258201"/>
        <c:axId val="22670626"/>
      </c:bar3DChart>
      <c:catAx>
        <c:axId val="47258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2670626"/>
        <c:crosses val="autoZero"/>
        <c:auto val="1"/>
        <c:lblOffset val="100"/>
        <c:tickLblSkip val="1"/>
        <c:noMultiLvlLbl val="0"/>
      </c:catAx>
      <c:valAx>
        <c:axId val="22670626"/>
        <c:scaling>
          <c:orientation val="minMax"/>
          <c:max val="1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258201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липень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16.07.2018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146 580,6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856 953,6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січень-липень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-90 780,8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Уточнений план на січень-липень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908 212,1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липень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-51 258,5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  <sheetName val="Лист7"/>
      <sheetName val="динамика"/>
      <sheetName val="Лист3"/>
      <sheetName val="22012500"/>
      <sheetName val="210811-3"/>
      <sheetName val="180000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0" t="s">
        <v>65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  <c r="Q1" s="1"/>
      <c r="R1" s="123" t="s">
        <v>66</v>
      </c>
      <c r="S1" s="124"/>
      <c r="T1" s="124"/>
      <c r="U1" s="124"/>
      <c r="V1" s="124"/>
      <c r="W1" s="125"/>
    </row>
    <row r="2" spans="1:23" ht="15" thickBot="1">
      <c r="A2" s="126" t="s">
        <v>70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1"/>
      <c r="R2" s="129" t="s">
        <v>71</v>
      </c>
      <c r="S2" s="130"/>
      <c r="T2" s="130"/>
      <c r="U2" s="130"/>
      <c r="V2" s="130"/>
      <c r="W2" s="13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2" t="s">
        <v>47</v>
      </c>
      <c r="V3" s="133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34">
        <v>0</v>
      </c>
      <c r="V4" s="135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36">
        <v>1</v>
      </c>
      <c r="V5" s="137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8">
        <v>0</v>
      </c>
      <c r="V6" s="139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8">
        <v>0</v>
      </c>
      <c r="V7" s="139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36">
        <v>0</v>
      </c>
      <c r="V8" s="137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36">
        <v>0</v>
      </c>
      <c r="V9" s="137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36">
        <v>0</v>
      </c>
      <c r="V10" s="137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36">
        <v>0</v>
      </c>
      <c r="V11" s="137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36">
        <v>0</v>
      </c>
      <c r="V12" s="137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36">
        <v>0</v>
      </c>
      <c r="V13" s="137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36">
        <v>0</v>
      </c>
      <c r="V14" s="137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36">
        <v>0</v>
      </c>
      <c r="V15" s="137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36">
        <v>0</v>
      </c>
      <c r="V16" s="137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36">
        <v>0</v>
      </c>
      <c r="V17" s="137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36">
        <v>0</v>
      </c>
      <c r="V18" s="137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36">
        <v>0</v>
      </c>
      <c r="V19" s="137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36">
        <v>0</v>
      </c>
      <c r="V20" s="137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36">
        <v>0</v>
      </c>
      <c r="V21" s="137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36">
        <v>0</v>
      </c>
      <c r="V22" s="137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8">
        <v>0</v>
      </c>
      <c r="V23" s="149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50">
        <f>SUM(U4:U23)</f>
        <v>1</v>
      </c>
      <c r="V24" s="151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2" t="s">
        <v>33</v>
      </c>
      <c r="S27" s="152"/>
      <c r="T27" s="152"/>
      <c r="U27" s="15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3" t="s">
        <v>29</v>
      </c>
      <c r="S28" s="153"/>
      <c r="T28" s="153"/>
      <c r="U28" s="15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0">
        <v>43132</v>
      </c>
      <c r="S29" s="154">
        <f>14560.55/1000</f>
        <v>14.56055</v>
      </c>
      <c r="T29" s="154"/>
      <c r="U29" s="154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1"/>
      <c r="S30" s="154"/>
      <c r="T30" s="154"/>
      <c r="U30" s="154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5" t="s">
        <v>45</v>
      </c>
      <c r="T32" s="156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7" t="s">
        <v>40</v>
      </c>
      <c r="T33" s="157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2" t="s">
        <v>30</v>
      </c>
      <c r="S37" s="152"/>
      <c r="T37" s="152"/>
      <c r="U37" s="15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8" t="s">
        <v>31</v>
      </c>
      <c r="S38" s="158"/>
      <c r="T38" s="158"/>
      <c r="U38" s="158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0">
        <v>43132</v>
      </c>
      <c r="S39" s="142">
        <f>4362046.31/1000</f>
        <v>4362.04631</v>
      </c>
      <c r="T39" s="143"/>
      <c r="U39" s="144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1"/>
      <c r="S40" s="145"/>
      <c r="T40" s="146"/>
      <c r="U40" s="147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0" t="s">
        <v>72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  <c r="Q1" s="1"/>
      <c r="R1" s="123" t="s">
        <v>73</v>
      </c>
      <c r="S1" s="124"/>
      <c r="T1" s="124"/>
      <c r="U1" s="124"/>
      <c r="V1" s="124"/>
      <c r="W1" s="125"/>
    </row>
    <row r="2" spans="1:23" ht="15" thickBot="1">
      <c r="A2" s="126" t="s">
        <v>77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1"/>
      <c r="R2" s="129" t="s">
        <v>78</v>
      </c>
      <c r="S2" s="130"/>
      <c r="T2" s="130"/>
      <c r="U2" s="130"/>
      <c r="V2" s="130"/>
      <c r="W2" s="13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2" t="s">
        <v>47</v>
      </c>
      <c r="V3" s="133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34">
        <v>0</v>
      </c>
      <c r="V4" s="135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36">
        <v>0</v>
      </c>
      <c r="V5" s="137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8">
        <v>0</v>
      </c>
      <c r="V6" s="139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8">
        <v>0</v>
      </c>
      <c r="V7" s="139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36">
        <v>0</v>
      </c>
      <c r="V8" s="137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36">
        <v>0</v>
      </c>
      <c r="V9" s="137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36">
        <v>1</v>
      </c>
      <c r="V10" s="137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36">
        <v>0</v>
      </c>
      <c r="V11" s="137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36">
        <v>0</v>
      </c>
      <c r="V12" s="137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36">
        <v>0</v>
      </c>
      <c r="V13" s="137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36">
        <v>0</v>
      </c>
      <c r="V14" s="137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36">
        <v>0</v>
      </c>
      <c r="V15" s="137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36">
        <v>0</v>
      </c>
      <c r="V16" s="137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36">
        <v>0</v>
      </c>
      <c r="V17" s="137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36">
        <v>0</v>
      </c>
      <c r="V18" s="137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36">
        <v>0</v>
      </c>
      <c r="V19" s="137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36">
        <v>0</v>
      </c>
      <c r="V20" s="137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36">
        <v>0</v>
      </c>
      <c r="V21" s="137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36">
        <v>0</v>
      </c>
      <c r="V22" s="137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8">
        <v>0</v>
      </c>
      <c r="V23" s="149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50">
        <f>SUM(U4:U23)</f>
        <v>1</v>
      </c>
      <c r="V24" s="151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2" t="s">
        <v>33</v>
      </c>
      <c r="S27" s="152"/>
      <c r="T27" s="152"/>
      <c r="U27" s="15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3" t="s">
        <v>29</v>
      </c>
      <c r="S28" s="153"/>
      <c r="T28" s="153"/>
      <c r="U28" s="15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0">
        <v>43160</v>
      </c>
      <c r="S29" s="154">
        <v>144.8304</v>
      </c>
      <c r="T29" s="154"/>
      <c r="U29" s="154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1"/>
      <c r="S30" s="154"/>
      <c r="T30" s="154"/>
      <c r="U30" s="154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5" t="s">
        <v>45</v>
      </c>
      <c r="T32" s="156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7" t="s">
        <v>40</v>
      </c>
      <c r="T33" s="157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2" t="s">
        <v>30</v>
      </c>
      <c r="S37" s="152"/>
      <c r="T37" s="152"/>
      <c r="U37" s="15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8" t="s">
        <v>31</v>
      </c>
      <c r="S38" s="158"/>
      <c r="T38" s="158"/>
      <c r="U38" s="158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0">
        <v>43160</v>
      </c>
      <c r="S39" s="142">
        <v>4586.3857499999995</v>
      </c>
      <c r="T39" s="143"/>
      <c r="U39" s="144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1"/>
      <c r="S40" s="145"/>
      <c r="T40" s="146"/>
      <c r="U40" s="147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0" t="s">
        <v>79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  <c r="Q1" s="1"/>
      <c r="R1" s="123" t="s">
        <v>81</v>
      </c>
      <c r="S1" s="124"/>
      <c r="T1" s="124"/>
      <c r="U1" s="124"/>
      <c r="V1" s="124"/>
      <c r="W1" s="125"/>
    </row>
    <row r="2" spans="1:23" ht="15" thickBot="1">
      <c r="A2" s="126" t="s">
        <v>82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1"/>
      <c r="R2" s="129" t="s">
        <v>83</v>
      </c>
      <c r="S2" s="130"/>
      <c r="T2" s="130"/>
      <c r="U2" s="130"/>
      <c r="V2" s="130"/>
      <c r="W2" s="13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2" t="s">
        <v>47</v>
      </c>
      <c r="V3" s="133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34">
        <v>0</v>
      </c>
      <c r="V4" s="135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36">
        <v>0</v>
      </c>
      <c r="V5" s="137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8">
        <v>0</v>
      </c>
      <c r="V6" s="139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8">
        <v>0</v>
      </c>
      <c r="V7" s="139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36">
        <v>1</v>
      </c>
      <c r="V8" s="137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36">
        <v>0</v>
      </c>
      <c r="V9" s="137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36">
        <v>0</v>
      </c>
      <c r="V10" s="137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36">
        <v>0</v>
      </c>
      <c r="V11" s="137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36">
        <v>0</v>
      </c>
      <c r="V12" s="137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36">
        <v>0</v>
      </c>
      <c r="V13" s="137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36">
        <v>0</v>
      </c>
      <c r="V14" s="137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36">
        <v>0</v>
      </c>
      <c r="V15" s="137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36">
        <v>0</v>
      </c>
      <c r="V16" s="137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36">
        <v>0</v>
      </c>
      <c r="V17" s="137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36">
        <v>0</v>
      </c>
      <c r="V18" s="137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36">
        <v>0</v>
      </c>
      <c r="V19" s="137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36">
        <v>0</v>
      </c>
      <c r="V20" s="137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36">
        <v>0</v>
      </c>
      <c r="V21" s="137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36">
        <v>0</v>
      </c>
      <c r="V22" s="137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36">
        <v>0</v>
      </c>
      <c r="V23" s="137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8"/>
      <c r="V24" s="149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50">
        <f>SUM(U4:U24)</f>
        <v>1</v>
      </c>
      <c r="V25" s="151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2" t="s">
        <v>33</v>
      </c>
      <c r="S28" s="152"/>
      <c r="T28" s="152"/>
      <c r="U28" s="15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3" t="s">
        <v>29</v>
      </c>
      <c r="S29" s="153"/>
      <c r="T29" s="153"/>
      <c r="U29" s="153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0">
        <v>43191</v>
      </c>
      <c r="S30" s="154">
        <v>36.88</v>
      </c>
      <c r="T30" s="154"/>
      <c r="U30" s="154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1"/>
      <c r="S31" s="154"/>
      <c r="T31" s="154"/>
      <c r="U31" s="154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45</v>
      </c>
      <c r="T33" s="156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7" t="s">
        <v>40</v>
      </c>
      <c r="T34" s="157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2" t="s">
        <v>30</v>
      </c>
      <c r="S38" s="152"/>
      <c r="T38" s="152"/>
      <c r="U38" s="15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8" t="s">
        <v>31</v>
      </c>
      <c r="S39" s="158"/>
      <c r="T39" s="158"/>
      <c r="U39" s="158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0">
        <v>43191</v>
      </c>
      <c r="S40" s="142">
        <v>6267.390409999999</v>
      </c>
      <c r="T40" s="143"/>
      <c r="U40" s="144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1"/>
      <c r="S41" s="145"/>
      <c r="T41" s="146"/>
      <c r="U41" s="147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0" t="s">
        <v>84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  <c r="Q1" s="1"/>
      <c r="R1" s="123" t="s">
        <v>85</v>
      </c>
      <c r="S1" s="124"/>
      <c r="T1" s="124"/>
      <c r="U1" s="124"/>
      <c r="V1" s="124"/>
      <c r="W1" s="125"/>
    </row>
    <row r="2" spans="1:23" ht="15" thickBot="1">
      <c r="A2" s="126" t="s">
        <v>87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1"/>
      <c r="R2" s="129" t="s">
        <v>88</v>
      </c>
      <c r="S2" s="130"/>
      <c r="T2" s="130"/>
      <c r="U2" s="130"/>
      <c r="V2" s="130"/>
      <c r="W2" s="13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2" t="s">
        <v>47</v>
      </c>
      <c r="V3" s="133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34">
        <v>0</v>
      </c>
      <c r="V4" s="135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36">
        <v>0</v>
      </c>
      <c r="V5" s="137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38">
        <v>0</v>
      </c>
      <c r="V6" s="139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38">
        <v>0</v>
      </c>
      <c r="V7" s="139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36">
        <v>0</v>
      </c>
      <c r="V8" s="137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36">
        <v>0</v>
      </c>
      <c r="V9" s="137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36">
        <v>0</v>
      </c>
      <c r="V10" s="137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36">
        <v>0</v>
      </c>
      <c r="V11" s="137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36">
        <v>0</v>
      </c>
      <c r="V12" s="137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36">
        <v>0</v>
      </c>
      <c r="V13" s="137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36">
        <v>0</v>
      </c>
      <c r="V14" s="137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36">
        <v>0</v>
      </c>
      <c r="V15" s="137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36">
        <v>0</v>
      </c>
      <c r="V16" s="137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36">
        <v>1</v>
      </c>
      <c r="V17" s="137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36">
        <v>0</v>
      </c>
      <c r="V18" s="137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36">
        <v>0</v>
      </c>
      <c r="V19" s="137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36">
        <v>0</v>
      </c>
      <c r="V20" s="137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36">
        <v>0</v>
      </c>
      <c r="V21" s="137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8">
        <v>0</v>
      </c>
      <c r="V22" s="149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50">
        <f>SUM(U4:U22)</f>
        <v>1</v>
      </c>
      <c r="V23" s="151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2" t="s">
        <v>33</v>
      </c>
      <c r="S26" s="152"/>
      <c r="T26" s="152"/>
      <c r="U26" s="15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3" t="s">
        <v>29</v>
      </c>
      <c r="S27" s="153"/>
      <c r="T27" s="153"/>
      <c r="U27" s="15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0">
        <v>43221</v>
      </c>
      <c r="S28" s="154">
        <f>164449.89/1000</f>
        <v>164.44989</v>
      </c>
      <c r="T28" s="154"/>
      <c r="U28" s="154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1"/>
      <c r="S29" s="154"/>
      <c r="T29" s="154"/>
      <c r="U29" s="154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5" t="s">
        <v>45</v>
      </c>
      <c r="T31" s="156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7" t="s">
        <v>40</v>
      </c>
      <c r="T32" s="157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2" t="s">
        <v>30</v>
      </c>
      <c r="S36" s="152"/>
      <c r="T36" s="152"/>
      <c r="U36" s="152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8" t="s">
        <v>31</v>
      </c>
      <c r="S37" s="158"/>
      <c r="T37" s="158"/>
      <c r="U37" s="158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0">
        <v>43221</v>
      </c>
      <c r="S38" s="142">
        <f>6073942.31/1000</f>
        <v>6073.942309999999</v>
      </c>
      <c r="T38" s="143"/>
      <c r="U38" s="144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1"/>
      <c r="S39" s="145"/>
      <c r="T39" s="146"/>
      <c r="U39" s="147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0" t="s">
        <v>89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  <c r="Q1" s="1"/>
      <c r="R1" s="123" t="s">
        <v>90</v>
      </c>
      <c r="S1" s="124"/>
      <c r="T1" s="124"/>
      <c r="U1" s="124"/>
      <c r="V1" s="124"/>
      <c r="W1" s="125"/>
    </row>
    <row r="2" spans="1:23" ht="15" thickBot="1">
      <c r="A2" s="126" t="s">
        <v>92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1"/>
      <c r="R2" s="129" t="s">
        <v>93</v>
      </c>
      <c r="S2" s="130"/>
      <c r="T2" s="130"/>
      <c r="U2" s="130"/>
      <c r="V2" s="130"/>
      <c r="W2" s="13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2" t="s">
        <v>47</v>
      </c>
      <c r="V3" s="133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34">
        <v>0</v>
      </c>
      <c r="V4" s="135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36">
        <v>0</v>
      </c>
      <c r="V5" s="137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38">
        <v>0</v>
      </c>
      <c r="V6" s="139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38">
        <v>1</v>
      </c>
      <c r="V7" s="139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59">
        <v>0</v>
      </c>
      <c r="V8" s="160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1">
        <v>0</v>
      </c>
      <c r="V9" s="161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36">
        <v>0</v>
      </c>
      <c r="V10" s="137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36">
        <v>0</v>
      </c>
      <c r="V11" s="137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36">
        <v>0</v>
      </c>
      <c r="V12" s="137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36">
        <v>0</v>
      </c>
      <c r="V13" s="137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36">
        <v>0</v>
      </c>
      <c r="V14" s="137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36">
        <v>0</v>
      </c>
      <c r="V15" s="137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36">
        <v>0</v>
      </c>
      <c r="V16" s="137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36">
        <v>0</v>
      </c>
      <c r="V17" s="137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36">
        <v>0</v>
      </c>
      <c r="V18" s="137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36">
        <v>0</v>
      </c>
      <c r="V19" s="137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36">
        <v>0</v>
      </c>
      <c r="V20" s="137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36">
        <v>0</v>
      </c>
      <c r="V21" s="137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36">
        <v>0</v>
      </c>
      <c r="V22" s="137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36">
        <v>0</v>
      </c>
      <c r="V23" s="137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8">
        <v>0</v>
      </c>
      <c r="V24" s="149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50">
        <f>SUM(U4:U24)</f>
        <v>1</v>
      </c>
      <c r="V25" s="151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2" t="s">
        <v>33</v>
      </c>
      <c r="S28" s="152"/>
      <c r="T28" s="152"/>
      <c r="U28" s="15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3" t="s">
        <v>29</v>
      </c>
      <c r="S29" s="153"/>
      <c r="T29" s="153"/>
      <c r="U29" s="153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0">
        <v>43252</v>
      </c>
      <c r="S30" s="154">
        <f>143460/1000</f>
        <v>143.46</v>
      </c>
      <c r="T30" s="154"/>
      <c r="U30" s="154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1"/>
      <c r="S31" s="154"/>
      <c r="T31" s="154"/>
      <c r="U31" s="154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45</v>
      </c>
      <c r="T33" s="156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7" t="s">
        <v>40</v>
      </c>
      <c r="T34" s="157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2" t="s">
        <v>30</v>
      </c>
      <c r="S38" s="152"/>
      <c r="T38" s="152"/>
      <c r="U38" s="15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8" t="s">
        <v>31</v>
      </c>
      <c r="S39" s="158"/>
      <c r="T39" s="158"/>
      <c r="U39" s="158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0">
        <v>43252</v>
      </c>
      <c r="S40" s="142">
        <v>2090.605379999998</v>
      </c>
      <c r="T40" s="143"/>
      <c r="U40" s="144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1"/>
      <c r="S41" s="145"/>
      <c r="T41" s="146"/>
      <c r="U41" s="147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0" t="s">
        <v>94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  <c r="Q1" s="1"/>
      <c r="R1" s="123" t="s">
        <v>96</v>
      </c>
      <c r="S1" s="124"/>
      <c r="T1" s="124"/>
      <c r="U1" s="124"/>
      <c r="V1" s="124"/>
      <c r="W1" s="125"/>
    </row>
    <row r="2" spans="1:23" ht="15" thickBot="1">
      <c r="A2" s="126" t="s">
        <v>97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1"/>
      <c r="R2" s="129" t="s">
        <v>98</v>
      </c>
      <c r="S2" s="130"/>
      <c r="T2" s="130"/>
      <c r="U2" s="130"/>
      <c r="V2" s="130"/>
      <c r="W2" s="13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2" t="s">
        <v>47</v>
      </c>
      <c r="V3" s="133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34">
        <v>0</v>
      </c>
      <c r="V4" s="135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36">
        <v>0</v>
      </c>
      <c r="V5" s="137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36">
        <v>0</v>
      </c>
      <c r="V6" s="137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38">
        <v>1</v>
      </c>
      <c r="V7" s="139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59">
        <v>0</v>
      </c>
      <c r="V8" s="160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1">
        <v>0</v>
      </c>
      <c r="V9" s="161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36">
        <v>0</v>
      </c>
      <c r="V10" s="137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36">
        <v>0</v>
      </c>
      <c r="V11" s="137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36">
        <v>0</v>
      </c>
      <c r="V12" s="137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36">
        <v>0</v>
      </c>
      <c r="V13" s="137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36">
        <v>0</v>
      </c>
      <c r="V14" s="137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36">
        <v>0</v>
      </c>
      <c r="V15" s="137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36">
        <v>0</v>
      </c>
      <c r="V16" s="137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36">
        <v>0</v>
      </c>
      <c r="V17" s="137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36">
        <v>0</v>
      </c>
      <c r="V18" s="137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36">
        <v>0</v>
      </c>
      <c r="V19" s="137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36">
        <v>0</v>
      </c>
      <c r="V20" s="137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36">
        <v>2</v>
      </c>
      <c r="V21" s="137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36">
        <v>0</v>
      </c>
      <c r="V22" s="137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8">
        <v>0</v>
      </c>
      <c r="V23" s="149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50">
        <f>SUM(U4:U23)</f>
        <v>3</v>
      </c>
      <c r="V24" s="151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2" t="s">
        <v>33</v>
      </c>
      <c r="S27" s="152"/>
      <c r="T27" s="152"/>
      <c r="U27" s="15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3" t="s">
        <v>29</v>
      </c>
      <c r="S28" s="153"/>
      <c r="T28" s="153"/>
      <c r="U28" s="15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0">
        <v>43282</v>
      </c>
      <c r="S29" s="154">
        <v>1.88</v>
      </c>
      <c r="T29" s="154"/>
      <c r="U29" s="154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1"/>
      <c r="S30" s="154"/>
      <c r="T30" s="154"/>
      <c r="U30" s="154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5" t="s">
        <v>45</v>
      </c>
      <c r="T32" s="156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7" t="s">
        <v>40</v>
      </c>
      <c r="T33" s="157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2" t="s">
        <v>30</v>
      </c>
      <c r="S37" s="152"/>
      <c r="T37" s="152"/>
      <c r="U37" s="15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8" t="s">
        <v>31</v>
      </c>
      <c r="S38" s="158"/>
      <c r="T38" s="158"/>
      <c r="U38" s="158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0">
        <v>43282</v>
      </c>
      <c r="S39" s="142">
        <v>1083.8231599999983</v>
      </c>
      <c r="T39" s="143"/>
      <c r="U39" s="144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1"/>
      <c r="S40" s="145"/>
      <c r="T40" s="146"/>
      <c r="U40" s="147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8"/>
  <sheetViews>
    <sheetView zoomScalePageLayoutView="0"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0" t="s">
        <v>101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  <c r="Q1" s="1"/>
      <c r="R1" s="123" t="s">
        <v>103</v>
      </c>
      <c r="S1" s="124"/>
      <c r="T1" s="124"/>
      <c r="U1" s="124"/>
      <c r="V1" s="124"/>
      <c r="W1" s="125"/>
    </row>
    <row r="2" spans="1:23" ht="15" thickBot="1">
      <c r="A2" s="126" t="s">
        <v>105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1"/>
      <c r="R2" s="129" t="s">
        <v>106</v>
      </c>
      <c r="S2" s="130"/>
      <c r="T2" s="130"/>
      <c r="U2" s="130"/>
      <c r="V2" s="130"/>
      <c r="W2" s="13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2" t="s">
        <v>47</v>
      </c>
      <c r="V3" s="133"/>
      <c r="W3" s="93" t="s">
        <v>27</v>
      </c>
    </row>
    <row r="4" spans="1:23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5579.9800000000005</v>
      </c>
      <c r="R4" s="94">
        <v>0</v>
      </c>
      <c r="S4" s="95">
        <v>0</v>
      </c>
      <c r="T4" s="96">
        <v>1486.2</v>
      </c>
      <c r="U4" s="134">
        <v>0</v>
      </c>
      <c r="V4" s="135"/>
      <c r="W4" s="97">
        <f>R4+S4+U4+T4+V4</f>
        <v>1486.2</v>
      </c>
    </row>
    <row r="5" spans="1:23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5580</v>
      </c>
      <c r="R5" s="69">
        <v>10</v>
      </c>
      <c r="S5" s="65">
        <v>0</v>
      </c>
      <c r="T5" s="70">
        <v>0</v>
      </c>
      <c r="U5" s="136">
        <v>0</v>
      </c>
      <c r="V5" s="137"/>
      <c r="W5" s="68">
        <f aca="true" t="shared" si="3" ref="W5:W25">R5+S5+U5+T5+V5</f>
        <v>10</v>
      </c>
    </row>
    <row r="6" spans="1:23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5580</v>
      </c>
      <c r="R6" s="69">
        <v>0</v>
      </c>
      <c r="S6" s="65">
        <v>0</v>
      </c>
      <c r="T6" s="70">
        <v>0</v>
      </c>
      <c r="U6" s="136">
        <v>0</v>
      </c>
      <c r="V6" s="137"/>
      <c r="W6" s="68">
        <f t="shared" si="3"/>
        <v>0</v>
      </c>
    </row>
    <row r="7" spans="1:23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5580</v>
      </c>
      <c r="R7" s="71">
        <v>0</v>
      </c>
      <c r="S7" s="72">
        <v>0</v>
      </c>
      <c r="T7" s="73">
        <v>10.9</v>
      </c>
      <c r="U7" s="138">
        <v>0</v>
      </c>
      <c r="V7" s="139"/>
      <c r="W7" s="68">
        <f t="shared" si="3"/>
        <v>10.9</v>
      </c>
    </row>
    <row r="8" spans="1:23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5580</v>
      </c>
      <c r="R8" s="112">
        <v>0</v>
      </c>
      <c r="S8" s="113">
        <v>0</v>
      </c>
      <c r="T8" s="104">
        <v>0</v>
      </c>
      <c r="U8" s="159">
        <v>1</v>
      </c>
      <c r="V8" s="160"/>
      <c r="W8" s="110">
        <f t="shared" si="3"/>
        <v>1</v>
      </c>
    </row>
    <row r="9" spans="1:23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5580</v>
      </c>
      <c r="R9" s="115">
        <v>0</v>
      </c>
      <c r="S9" s="72">
        <v>0</v>
      </c>
      <c r="T9" s="65">
        <v>0</v>
      </c>
      <c r="U9" s="161">
        <v>0</v>
      </c>
      <c r="V9" s="161"/>
      <c r="W9" s="114">
        <f t="shared" si="3"/>
        <v>0</v>
      </c>
    </row>
    <row r="10" spans="1:23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5580</v>
      </c>
      <c r="R10" s="71">
        <v>0</v>
      </c>
      <c r="S10" s="72">
        <v>0</v>
      </c>
      <c r="T10" s="70">
        <v>0</v>
      </c>
      <c r="U10" s="136">
        <v>0</v>
      </c>
      <c r="V10" s="137"/>
      <c r="W10" s="68">
        <f>R10+S10+U10+T10+V10</f>
        <v>0</v>
      </c>
    </row>
    <row r="11" spans="1:23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5580</v>
      </c>
      <c r="R11" s="69">
        <v>0</v>
      </c>
      <c r="S11" s="65">
        <v>0</v>
      </c>
      <c r="T11" s="70">
        <v>0</v>
      </c>
      <c r="U11" s="136">
        <v>0</v>
      </c>
      <c r="V11" s="137"/>
      <c r="W11" s="68">
        <f t="shared" si="3"/>
        <v>0</v>
      </c>
    </row>
    <row r="12" spans="1:23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5580</v>
      </c>
      <c r="R12" s="69">
        <v>0</v>
      </c>
      <c r="S12" s="65">
        <v>0</v>
      </c>
      <c r="T12" s="70">
        <v>0</v>
      </c>
      <c r="U12" s="136">
        <v>0</v>
      </c>
      <c r="V12" s="137"/>
      <c r="W12" s="68">
        <f t="shared" si="3"/>
        <v>0</v>
      </c>
    </row>
    <row r="13" spans="1:23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5580</v>
      </c>
      <c r="R13" s="69">
        <v>0</v>
      </c>
      <c r="S13" s="65">
        <v>0</v>
      </c>
      <c r="T13" s="70">
        <v>0</v>
      </c>
      <c r="U13" s="136">
        <v>0</v>
      </c>
      <c r="V13" s="137"/>
      <c r="W13" s="68">
        <f t="shared" si="3"/>
        <v>0</v>
      </c>
    </row>
    <row r="14" spans="1:23" ht="12.75">
      <c r="A14" s="10">
        <v>43297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4200</v>
      </c>
      <c r="P14" s="3">
        <f t="shared" si="2"/>
        <v>0</v>
      </c>
      <c r="Q14" s="2">
        <v>5580</v>
      </c>
      <c r="R14" s="69"/>
      <c r="S14" s="65"/>
      <c r="T14" s="74"/>
      <c r="U14" s="136"/>
      <c r="V14" s="137"/>
      <c r="W14" s="68">
        <f t="shared" si="3"/>
        <v>0</v>
      </c>
    </row>
    <row r="15" spans="1:23" ht="12.75">
      <c r="A15" s="10">
        <v>43298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5000</v>
      </c>
      <c r="P15" s="3">
        <f>N15/O15</f>
        <v>0</v>
      </c>
      <c r="Q15" s="2">
        <v>5580</v>
      </c>
      <c r="R15" s="69"/>
      <c r="S15" s="65"/>
      <c r="T15" s="74"/>
      <c r="U15" s="136"/>
      <c r="V15" s="137"/>
      <c r="W15" s="68">
        <f t="shared" si="3"/>
        <v>0</v>
      </c>
    </row>
    <row r="16" spans="1:23" ht="12.75">
      <c r="A16" s="10">
        <v>43299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5580</v>
      </c>
      <c r="R16" s="69"/>
      <c r="S16" s="65"/>
      <c r="T16" s="74"/>
      <c r="U16" s="136"/>
      <c r="V16" s="137"/>
      <c r="W16" s="68">
        <f t="shared" si="3"/>
        <v>0</v>
      </c>
    </row>
    <row r="17" spans="1:23" ht="12.75">
      <c r="A17" s="10">
        <v>43300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8500</v>
      </c>
      <c r="P17" s="3">
        <f t="shared" si="2"/>
        <v>0</v>
      </c>
      <c r="Q17" s="2">
        <v>5580</v>
      </c>
      <c r="R17" s="69"/>
      <c r="S17" s="65"/>
      <c r="T17" s="74"/>
      <c r="U17" s="136"/>
      <c r="V17" s="137"/>
      <c r="W17" s="68">
        <f t="shared" si="3"/>
        <v>0</v>
      </c>
    </row>
    <row r="18" spans="1:23" ht="12.75">
      <c r="A18" s="10">
        <v>43301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9600</v>
      </c>
      <c r="P18" s="3">
        <f>N18/O18</f>
        <v>0</v>
      </c>
      <c r="Q18" s="2">
        <v>5580</v>
      </c>
      <c r="R18" s="69"/>
      <c r="S18" s="65"/>
      <c r="T18" s="70"/>
      <c r="U18" s="136"/>
      <c r="V18" s="137"/>
      <c r="W18" s="68">
        <f t="shared" si="3"/>
        <v>0</v>
      </c>
    </row>
    <row r="19" spans="1:23" ht="12.75">
      <c r="A19" s="10">
        <v>43304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3800</v>
      </c>
      <c r="P19" s="3">
        <f t="shared" si="2"/>
        <v>0</v>
      </c>
      <c r="Q19" s="2">
        <v>5580</v>
      </c>
      <c r="R19" s="69"/>
      <c r="S19" s="65"/>
      <c r="T19" s="70"/>
      <c r="U19" s="136"/>
      <c r="V19" s="137"/>
      <c r="W19" s="68">
        <f t="shared" si="3"/>
        <v>0</v>
      </c>
    </row>
    <row r="20" spans="1:23" ht="12.75">
      <c r="A20" s="10">
        <v>43305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2200</v>
      </c>
      <c r="P20" s="3">
        <f t="shared" si="2"/>
        <v>0</v>
      </c>
      <c r="Q20" s="2">
        <v>5580</v>
      </c>
      <c r="R20" s="69"/>
      <c r="S20" s="65"/>
      <c r="T20" s="70"/>
      <c r="U20" s="136"/>
      <c r="V20" s="137"/>
      <c r="W20" s="68">
        <f t="shared" si="3"/>
        <v>0</v>
      </c>
    </row>
    <row r="21" spans="1:23" ht="12.75">
      <c r="A21" s="10">
        <v>43306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6200</v>
      </c>
      <c r="P21" s="3">
        <f t="shared" si="2"/>
        <v>0</v>
      </c>
      <c r="Q21" s="2">
        <v>5580</v>
      </c>
      <c r="R21" s="102"/>
      <c r="S21" s="103"/>
      <c r="T21" s="104"/>
      <c r="U21" s="136"/>
      <c r="V21" s="137"/>
      <c r="W21" s="68">
        <f t="shared" si="3"/>
        <v>0</v>
      </c>
    </row>
    <row r="22" spans="1:23" ht="12.75">
      <c r="A22" s="10">
        <v>43307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5580</v>
      </c>
      <c r="R22" s="102"/>
      <c r="S22" s="103"/>
      <c r="T22" s="104"/>
      <c r="U22" s="136"/>
      <c r="V22" s="137"/>
      <c r="W22" s="68">
        <f t="shared" si="3"/>
        <v>0</v>
      </c>
    </row>
    <row r="23" spans="1:23" ht="12.75">
      <c r="A23" s="10">
        <v>43308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8600</v>
      </c>
      <c r="P23" s="3">
        <f>N23/O23</f>
        <v>0</v>
      </c>
      <c r="Q23" s="2">
        <v>5580</v>
      </c>
      <c r="R23" s="102"/>
      <c r="S23" s="103"/>
      <c r="T23" s="104"/>
      <c r="U23" s="117"/>
      <c r="V23" s="118"/>
      <c r="W23" s="110"/>
    </row>
    <row r="24" spans="1:23" ht="12.75">
      <c r="A24" s="10">
        <v>43311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12500</v>
      </c>
      <c r="P24" s="3">
        <f t="shared" si="2"/>
        <v>0</v>
      </c>
      <c r="Q24" s="2">
        <v>5580</v>
      </c>
      <c r="R24" s="102"/>
      <c r="S24" s="103"/>
      <c r="T24" s="104"/>
      <c r="U24" s="117"/>
      <c r="V24" s="118"/>
      <c r="W24" s="110"/>
    </row>
    <row r="25" spans="1:23" ht="13.5" thickBot="1">
      <c r="A25" s="10">
        <v>43312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3800</v>
      </c>
      <c r="P25" s="3">
        <f t="shared" si="2"/>
        <v>0</v>
      </c>
      <c r="Q25" s="2">
        <v>5580</v>
      </c>
      <c r="R25" s="98"/>
      <c r="S25" s="99"/>
      <c r="T25" s="100"/>
      <c r="U25" s="148"/>
      <c r="V25" s="149"/>
      <c r="W25" s="116">
        <f t="shared" si="3"/>
        <v>0</v>
      </c>
    </row>
    <row r="26" spans="1:23" ht="13.5" thickBot="1">
      <c r="A26" s="83" t="s">
        <v>28</v>
      </c>
      <c r="B26" s="85">
        <f aca="true" t="shared" si="4" ref="B26:O26">SUM(B4:B25)</f>
        <v>38185.1</v>
      </c>
      <c r="C26" s="85">
        <f t="shared" si="4"/>
        <v>360.14</v>
      </c>
      <c r="D26" s="107">
        <f t="shared" si="4"/>
        <v>360.14</v>
      </c>
      <c r="E26" s="107">
        <f t="shared" si="4"/>
        <v>0</v>
      </c>
      <c r="F26" s="85">
        <f t="shared" si="4"/>
        <v>1357.5</v>
      </c>
      <c r="G26" s="85">
        <f t="shared" si="4"/>
        <v>3418.5</v>
      </c>
      <c r="H26" s="85">
        <f t="shared" si="4"/>
        <v>9729.48</v>
      </c>
      <c r="I26" s="85">
        <f t="shared" si="4"/>
        <v>313.7</v>
      </c>
      <c r="J26" s="85">
        <f t="shared" si="4"/>
        <v>286.1</v>
      </c>
      <c r="K26" s="85">
        <f t="shared" si="4"/>
        <v>608.6</v>
      </c>
      <c r="L26" s="85">
        <f t="shared" si="4"/>
        <v>1192.5</v>
      </c>
      <c r="M26" s="84">
        <f t="shared" si="4"/>
        <v>348.18</v>
      </c>
      <c r="N26" s="84">
        <f t="shared" si="4"/>
        <v>55799.8</v>
      </c>
      <c r="O26" s="84">
        <f t="shared" si="4"/>
        <v>132000</v>
      </c>
      <c r="P26" s="86">
        <f>N26/O26</f>
        <v>0.4227257575757576</v>
      </c>
      <c r="Q26" s="2"/>
      <c r="R26" s="75">
        <f>SUM(R4:R25)</f>
        <v>10</v>
      </c>
      <c r="S26" s="75">
        <f>SUM(S4:S25)</f>
        <v>0</v>
      </c>
      <c r="T26" s="75">
        <f>SUM(T4:T25)</f>
        <v>1497.1000000000001</v>
      </c>
      <c r="U26" s="150">
        <f>SUM(U4:U25)</f>
        <v>1</v>
      </c>
      <c r="V26" s="151"/>
      <c r="W26" s="111">
        <f>R26+S26+U26+T26+V26</f>
        <v>1508.1000000000001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2" t="s">
        <v>33</v>
      </c>
      <c r="S29" s="152"/>
      <c r="T29" s="152"/>
      <c r="U29" s="152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3" t="s">
        <v>29</v>
      </c>
      <c r="S30" s="153"/>
      <c r="T30" s="153"/>
      <c r="U30" s="153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0">
        <v>43297</v>
      </c>
      <c r="S31" s="154">
        <v>1.8828900000000002</v>
      </c>
      <c r="T31" s="154"/>
      <c r="U31" s="154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1"/>
      <c r="S32" s="154"/>
      <c r="T32" s="154"/>
      <c r="U32" s="154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5" t="s">
        <v>45</v>
      </c>
      <c r="T34" s="156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7" t="s">
        <v>40</v>
      </c>
      <c r="T35" s="157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2" t="s">
        <v>30</v>
      </c>
      <c r="S39" s="152"/>
      <c r="T39" s="152"/>
      <c r="U39" s="152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8" t="s">
        <v>31</v>
      </c>
      <c r="S40" s="158"/>
      <c r="T40" s="158"/>
      <c r="U40" s="158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0">
        <v>43297</v>
      </c>
      <c r="S41" s="142">
        <v>1083.8231599999983</v>
      </c>
      <c r="T41" s="143"/>
      <c r="U41" s="144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1"/>
      <c r="S42" s="145"/>
      <c r="T42" s="146"/>
      <c r="U42" s="147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5:V25"/>
    <mergeCell ref="U26:V26"/>
    <mergeCell ref="R29:U29"/>
    <mergeCell ref="R30:U30"/>
    <mergeCell ref="R31:R32"/>
    <mergeCell ref="S31:U32"/>
    <mergeCell ref="S34:T34"/>
    <mergeCell ref="S35:T35"/>
    <mergeCell ref="R39:U39"/>
    <mergeCell ref="R40:U40"/>
    <mergeCell ref="R41:R42"/>
    <mergeCell ref="S41:U42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80" t="s">
        <v>107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1"/>
      <c r="M26" s="181"/>
      <c r="N26" s="181"/>
    </row>
    <row r="27" spans="1:16" ht="54" customHeight="1">
      <c r="A27" s="175" t="s">
        <v>32</v>
      </c>
      <c r="B27" s="171" t="s">
        <v>43</v>
      </c>
      <c r="C27" s="171"/>
      <c r="D27" s="165" t="s">
        <v>49</v>
      </c>
      <c r="E27" s="177"/>
      <c r="F27" s="178" t="s">
        <v>44</v>
      </c>
      <c r="G27" s="164"/>
      <c r="H27" s="179" t="s">
        <v>52</v>
      </c>
      <c r="I27" s="165"/>
      <c r="J27" s="172"/>
      <c r="K27" s="173"/>
      <c r="L27" s="168" t="s">
        <v>36</v>
      </c>
      <c r="M27" s="169"/>
      <c r="N27" s="170"/>
      <c r="O27" s="162" t="s">
        <v>108</v>
      </c>
      <c r="P27" s="163"/>
    </row>
    <row r="28" spans="1:16" ht="30.75" customHeight="1">
      <c r="A28" s="176"/>
      <c r="B28" s="44" t="s">
        <v>104</v>
      </c>
      <c r="C28" s="22" t="s">
        <v>23</v>
      </c>
      <c r="D28" s="44" t="str">
        <f>B28</f>
        <v>план на січень-липень 2018р.</v>
      </c>
      <c r="E28" s="22" t="str">
        <f>C28</f>
        <v>факт</v>
      </c>
      <c r="F28" s="43" t="str">
        <f>B28</f>
        <v>план на січень-липень 2018р.</v>
      </c>
      <c r="G28" s="58" t="str">
        <f>C28</f>
        <v>факт</v>
      </c>
      <c r="H28" s="44" t="str">
        <f>B28</f>
        <v>план на січень-липень 2018р.</v>
      </c>
      <c r="I28" s="22" t="str">
        <f>C28</f>
        <v>факт</v>
      </c>
      <c r="J28" s="43"/>
      <c r="K28" s="58"/>
      <c r="L28" s="41" t="str">
        <f>D28</f>
        <v>план на січень-липень 2018р.</v>
      </c>
      <c r="M28" s="22" t="str">
        <f>C28</f>
        <v>факт</v>
      </c>
      <c r="N28" s="42" t="s">
        <v>24</v>
      </c>
      <c r="O28" s="164"/>
      <c r="P28" s="165"/>
    </row>
    <row r="29" spans="1:16" ht="23.25" customHeight="1" thickBot="1">
      <c r="A29" s="40">
        <f>липень!S41</f>
        <v>1083.8231599999983</v>
      </c>
      <c r="B29" s="45">
        <v>6015</v>
      </c>
      <c r="C29" s="45">
        <v>1703.88</v>
      </c>
      <c r="D29" s="45">
        <v>2000.03</v>
      </c>
      <c r="E29" s="45">
        <v>1597.04</v>
      </c>
      <c r="F29" s="45">
        <v>14000</v>
      </c>
      <c r="G29" s="45">
        <v>4468.09</v>
      </c>
      <c r="H29" s="45">
        <v>14</v>
      </c>
      <c r="I29" s="45">
        <v>9</v>
      </c>
      <c r="J29" s="45"/>
      <c r="K29" s="45"/>
      <c r="L29" s="59">
        <f>H29+F29+D29+J29+B29</f>
        <v>22029.03</v>
      </c>
      <c r="M29" s="46">
        <f>C29+E29+G29+I29</f>
        <v>7778.01</v>
      </c>
      <c r="N29" s="47">
        <f>M29-L29</f>
        <v>-14251.019999999999</v>
      </c>
      <c r="O29" s="166">
        <f>липень!S31</f>
        <v>1.8828900000000002</v>
      </c>
      <c r="P29" s="167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1"/>
      <c r="P30" s="171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518839.95</v>
      </c>
      <c r="C48" s="28">
        <v>506182.7</v>
      </c>
      <c r="F48" s="1" t="s">
        <v>22</v>
      </c>
      <c r="G48" s="6"/>
      <c r="H48" s="17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106302.48000000001</v>
      </c>
      <c r="C49" s="28">
        <v>103014.13</v>
      </c>
      <c r="G49" s="6"/>
      <c r="H49" s="17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149964.36000000002</v>
      </c>
      <c r="C50" s="28">
        <v>138382.04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18238.5</v>
      </c>
      <c r="C51" s="28">
        <v>16558.43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82609</v>
      </c>
      <c r="C52" s="28">
        <v>59368.9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3500</v>
      </c>
      <c r="C53" s="28">
        <v>4060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4500.08</v>
      </c>
      <c r="C54" s="28">
        <v>5991.12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24257.720000000016</v>
      </c>
      <c r="C55" s="12">
        <v>23396.319999999996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908212.0900000001</v>
      </c>
      <c r="C56" s="9">
        <v>856953.64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6015</v>
      </c>
      <c r="C58" s="9">
        <f>C29</f>
        <v>1703.88</v>
      </c>
    </row>
    <row r="59" spans="1:3" ht="25.5">
      <c r="A59" s="76" t="s">
        <v>54</v>
      </c>
      <c r="B59" s="9">
        <f>D29</f>
        <v>2000.03</v>
      </c>
      <c r="C59" s="9">
        <f>E29</f>
        <v>1597.04</v>
      </c>
    </row>
    <row r="60" spans="1:3" ht="12.75">
      <c r="A60" s="76" t="s">
        <v>55</v>
      </c>
      <c r="B60" s="9">
        <f>F29</f>
        <v>14000</v>
      </c>
      <c r="C60" s="9">
        <f>G29</f>
        <v>4468.09</v>
      </c>
    </row>
    <row r="61" spans="1:3" ht="25.5">
      <c r="A61" s="76" t="s">
        <v>56</v>
      </c>
      <c r="B61" s="9">
        <f>H29</f>
        <v>14</v>
      </c>
      <c r="C61" s="9">
        <f>I29</f>
        <v>9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5" sqref="A3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99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-1000</v>
      </c>
      <c r="J7" s="18">
        <f t="shared" si="0"/>
        <v>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145635.57</v>
      </c>
      <c r="J17" s="30">
        <f t="shared" si="2"/>
        <v>129037.4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1653534.8</v>
      </c>
      <c r="O17" s="15"/>
    </row>
    <row r="20" spans="1:15" ht="12" hidden="1">
      <c r="A20" t="s">
        <v>100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9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0</v>
      </c>
      <c r="J21" s="15">
        <f t="shared" si="3"/>
        <v>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-9543.257000000012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2018-07-16T12:20:38Z</dcterms:modified>
  <cp:category/>
  <cp:version/>
  <cp:contentType/>
  <cp:contentStatus/>
</cp:coreProperties>
</file>